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Materiales" sheetId="1" r:id="rId1"/>
    <sheet name="Datos" sheetId="2" r:id="rId2"/>
  </sheets>
  <calcPr calcId="152511"/>
</workbook>
</file>

<file path=xl/calcChain.xml><?xml version="1.0" encoding="utf-8"?>
<calcChain xmlns="http://schemas.openxmlformats.org/spreadsheetml/2006/main">
  <c r="D16" i="2" l="1"/>
  <c r="D5" i="2"/>
  <c r="D6" i="2"/>
  <c r="D7" i="2"/>
  <c r="D8" i="2"/>
  <c r="D9" i="2"/>
  <c r="D10" i="2"/>
  <c r="D11" i="2"/>
  <c r="D12" i="2"/>
  <c r="D13" i="2"/>
  <c r="D14" i="2"/>
  <c r="D15" i="2"/>
  <c r="D4" i="2"/>
  <c r="K12" i="2" l="1"/>
  <c r="L12" i="2"/>
  <c r="L13" i="2"/>
  <c r="L14" i="2"/>
  <c r="N12" i="2"/>
  <c r="G6" i="2"/>
  <c r="P7" i="2"/>
  <c r="O7" i="2"/>
  <c r="N7" i="2"/>
  <c r="N4" i="2"/>
  <c r="N5" i="2"/>
  <c r="L5" i="2"/>
  <c r="L6" i="2"/>
  <c r="L4" i="2"/>
  <c r="L7" i="2" s="1"/>
  <c r="B21" i="2"/>
  <c r="B19" i="2"/>
  <c r="C5" i="2"/>
  <c r="C6" i="2"/>
  <c r="C7" i="2"/>
  <c r="C8" i="2"/>
  <c r="C9" i="2"/>
  <c r="C10" i="2"/>
  <c r="C11" i="2"/>
  <c r="C12" i="2"/>
  <c r="C13" i="2"/>
  <c r="C14" i="2"/>
  <c r="C15" i="2"/>
  <c r="C4" i="2"/>
  <c r="B16" i="2"/>
  <c r="C16" i="2" s="1"/>
  <c r="L15" i="2" l="1"/>
</calcChain>
</file>

<file path=xl/comments1.xml><?xml version="1.0" encoding="utf-8"?>
<comments xmlns="http://schemas.openxmlformats.org/spreadsheetml/2006/main">
  <authors>
    <author>Autor</author>
  </authors>
  <commentList>
    <comment ref="B27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Amb recuperació de calor</t>
        </r>
      </text>
    </comment>
    <comment ref="B28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Amb recuperacio de calor</t>
        </r>
      </text>
    </comment>
    <comment ref="B29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Amb recuperacio de calor</t>
        </r>
      </text>
    </comment>
    <comment ref="B31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sala rack</t>
        </r>
      </text>
    </comment>
    <comment ref="B34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Amb recuperacio de calor</t>
        </r>
      </text>
    </comment>
  </commentList>
</comments>
</file>

<file path=xl/sharedStrings.xml><?xml version="1.0" encoding="utf-8"?>
<sst xmlns="http://schemas.openxmlformats.org/spreadsheetml/2006/main" count="54" uniqueCount="54">
  <si>
    <t>SALAS</t>
  </si>
  <si>
    <t>Cubierta doble aislada</t>
  </si>
  <si>
    <t>Cerramientos</t>
  </si>
  <si>
    <t>U Proyecto</t>
  </si>
  <si>
    <t>U Normativa</t>
  </si>
  <si>
    <t>x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</si>
  <si>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</si>
  <si>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</si>
  <si>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</si>
  <si>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</si>
  <si>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</si>
  <si>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</si>
  <si>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</si>
  <si>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</si>
  <si>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</si>
  <si>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</si>
  <si>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</si>
  <si>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</si>
  <si>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SOLAR TOTAL</t>
  </si>
  <si>
    <t>Paneles</t>
  </si>
  <si>
    <t>Potencia</t>
  </si>
  <si>
    <t>ACS</t>
  </si>
  <si>
    <t>deposit de 1500 litres</t>
  </si>
  <si>
    <t>potencia 66 kw</t>
  </si>
  <si>
    <t>produccio d'acs a 60 °</t>
  </si>
  <si>
    <t>RC1</t>
  </si>
  <si>
    <t>RC2</t>
  </si>
  <si>
    <t>RC3</t>
  </si>
  <si>
    <t>caudal</t>
  </si>
  <si>
    <t>RECUPERADORES</t>
  </si>
  <si>
    <t>UE1</t>
  </si>
  <si>
    <t>UE2</t>
  </si>
  <si>
    <t>REYQ12U</t>
  </si>
  <si>
    <t>REYQ18U</t>
  </si>
  <si>
    <t>POTENCIA SOLAR TOTAL</t>
  </si>
  <si>
    <t>CLIMA</t>
  </si>
  <si>
    <t>Volumen HULC</t>
  </si>
  <si>
    <t>Planta0</t>
  </si>
  <si>
    <t>Planta1-2</t>
  </si>
  <si>
    <t>Renovaciones</t>
  </si>
  <si>
    <t>Recuperador</t>
  </si>
  <si>
    <t>Residencia</t>
  </si>
  <si>
    <t>Vestuarios</t>
  </si>
  <si>
    <t>Cateria</t>
  </si>
  <si>
    <t>Consumo COP4,4</t>
  </si>
  <si>
    <t>Rend. CORREGIDO MEDIO</t>
  </si>
  <si>
    <t>Calor</t>
  </si>
  <si>
    <t>Frío</t>
  </si>
  <si>
    <t>Transmitancia depòsit 0,4??</t>
  </si>
  <si>
    <t>l/p*dia</t>
  </si>
  <si>
    <t>Persones</t>
  </si>
  <si>
    <t>Opcion camas dobles en barra norte</t>
  </si>
  <si>
    <t>Int</t>
  </si>
  <si>
    <t>Producción de ACS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</si>
</sst>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Border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topLeftCell="A2" workbookViewId="0">
      <selection activeCell="F23" sqref="B18:F23"/>
    </sheetView>
  </sheetViews>
  <sheetFormatPr baseColWidth="10" defaultColWidth="9.140625" defaultRowHeight="15" x14ac:dyDescent="0.25"/>
  <cols>
    <col min="1" max="1" width="11.7109375" customWidth="1"/>
    <col min="2" max="2" width="33.28515625" customWidth="1"/>
    <col min="3" max="3" width="20.42578125" customWidth="1"/>
    <col min="4" max="4" width="21.85546875" bestFit="1" customWidth="1"/>
    <col min="5" max="5" width="11.140625" bestFit="1" customWidth="1"/>
    <col min="6" max="6" width="11.5703125" customWidth="1"/>
  </cols>
  <sheetData>
    <row r="2" spans="1:6" x14ac:dyDescent="0.25">
      <c r="B2" t="s">
        <v>2</v>
      </c>
      <c r="E2" t="s">
        <v>3</v>
      </c>
      <c r="F2" t="s">
        <v>4</v>
      </c>
    </row>
    <row r="3" spans="1:6" x14ac:dyDescent="0.25">
      <c r="A3">
        <v>1</v>
      </c>
      <c r="B3" t="s">
        <v>5</v>
      </c>
      <c r="C3" t="s">
        <v>0</v>
      </c>
      <c r="D3" t="s">
        <v>1</v>
      </c>
      <c r="E3">
        <v>0.22</v>
      </c>
      <c r="F3">
        <v>0.35</v>
      </c>
    </row>
    <row r="4" spans="1:6" x14ac:dyDescent="0.25">
      <c r="A4">
        <v>2</v>
      </c>
    </row>
    <row r="5" spans="1:6" x14ac:dyDescent="0.25">
      <c r="A5">
        <v>3</v>
      </c>
    </row>
    <row r="6" spans="1:6" x14ac:dyDescent="0.25">
      <c r="A6">
        <v>4</v>
      </c>
    </row>
    <row r="7" spans="1:6" x14ac:dyDescent="0.25">
      <c r="A7">
        <v>5</v>
      </c>
    </row>
    <row r="8" spans="1:6" x14ac:dyDescent="0.25">
      <c r="A8">
        <v>6</v>
      </c>
    </row>
    <row r="9" spans="1:6" x14ac:dyDescent="0.25">
      <c r="A9">
        <v>7</v>
      </c>
    </row>
    <row r="10" spans="1:6" x14ac:dyDescent="0.25">
      <c r="A10">
        <v>8</v>
      </c>
    </row>
    <row r="11" spans="1:6" x14ac:dyDescent="0.25">
      <c r="A11">
        <v>9</v>
      </c>
    </row>
    <row r="12" spans="1:6" x14ac:dyDescent="0.25">
      <c r="A12">
        <v>10</v>
      </c>
    </row>
    <row r="13" spans="1:6" x14ac:dyDescent="0.25">
      <c r="A13">
        <v>11</v>
      </c>
    </row>
    <row r="14" spans="1:6" x14ac:dyDescent="0.25">
      <c r="A14">
        <v>12</v>
      </c>
    </row>
    <row r="15" spans="1:6" x14ac:dyDescent="0.25">
      <c r="A15">
        <v>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P35"/>
  <sheetViews>
    <sheetView tabSelected="1" zoomScale="85" zoomScaleNormal="85" workbookViewId="0">
      <selection activeCell="D16" sqref="D16"/>
    </sheetView>
  </sheetViews>
  <sheetFormatPr baseColWidth="10" defaultRowHeight="15" x14ac:dyDescent="0.25"/>
  <cols>
    <col min="4" max="5" width="6.5703125" customWidth="1"/>
    <col min="6" max="6" width="14" customWidth="1"/>
    <col min="8" max="8" width="4.7109375" customWidth="1"/>
    <col min="11" max="11" width="10.42578125" bestFit="1" customWidth="1"/>
    <col min="12" max="12" width="10.42578125" customWidth="1"/>
    <col min="15" max="15" width="13.85546875" bestFit="1" customWidth="1"/>
  </cols>
  <sheetData>
    <row r="2" spans="1:16" x14ac:dyDescent="0.25">
      <c r="B2" t="s">
        <v>52</v>
      </c>
    </row>
    <row r="3" spans="1:16" x14ac:dyDescent="0.25">
      <c r="A3" t="s">
        <v>18</v>
      </c>
      <c r="C3" s="4">
        <v>0.4</v>
      </c>
      <c r="D3" s="4">
        <v>0.6</v>
      </c>
      <c r="E3" s="4"/>
      <c r="F3" t="s">
        <v>21</v>
      </c>
      <c r="I3" t="s">
        <v>29</v>
      </c>
      <c r="L3" t="s">
        <v>28</v>
      </c>
      <c r="M3" t="s">
        <v>36</v>
      </c>
    </row>
    <row r="4" spans="1:16" x14ac:dyDescent="0.25">
      <c r="A4" s="3" t="s">
        <v>6</v>
      </c>
      <c r="B4" s="3">
        <v>2680</v>
      </c>
      <c r="C4">
        <f>B4*$C$3</f>
        <v>1072</v>
      </c>
      <c r="D4">
        <f>B4*$D$3</f>
        <v>1608</v>
      </c>
      <c r="F4" t="s">
        <v>22</v>
      </c>
      <c r="I4" t="s">
        <v>25</v>
      </c>
      <c r="J4">
        <v>1300</v>
      </c>
      <c r="K4">
        <v>3</v>
      </c>
      <c r="L4">
        <f>J4*K4</f>
        <v>3900</v>
      </c>
      <c r="M4" t="s">
        <v>37</v>
      </c>
      <c r="N4">
        <f>794+206+226</f>
        <v>1226</v>
      </c>
    </row>
    <row r="5" spans="1:16" x14ac:dyDescent="0.25">
      <c r="A5" s="3" t="s">
        <v>7</v>
      </c>
      <c r="B5" s="3">
        <v>3440</v>
      </c>
      <c r="C5">
        <f t="shared" ref="C5:D16" si="0">B5*$C$3</f>
        <v>1376</v>
      </c>
      <c r="D5">
        <f t="shared" ref="D5:D15" si="1">B5*$D$3</f>
        <v>2064</v>
      </c>
      <c r="F5" t="s">
        <v>23</v>
      </c>
      <c r="I5" t="s">
        <v>26</v>
      </c>
      <c r="J5">
        <v>720</v>
      </c>
      <c r="K5">
        <v>2</v>
      </c>
      <c r="L5">
        <f t="shared" ref="L5:L6" si="2">J5*K5</f>
        <v>1440</v>
      </c>
      <c r="M5" t="s">
        <v>38</v>
      </c>
      <c r="N5">
        <f>805+890</f>
        <v>1695</v>
      </c>
      <c r="P5" s="4">
        <v>0.82</v>
      </c>
    </row>
    <row r="6" spans="1:16" x14ac:dyDescent="0.25">
      <c r="A6" s="3" t="s">
        <v>8</v>
      </c>
      <c r="B6" s="3">
        <v>4930</v>
      </c>
      <c r="C6">
        <f t="shared" si="0"/>
        <v>1972</v>
      </c>
      <c r="D6">
        <f t="shared" si="1"/>
        <v>2958</v>
      </c>
      <c r="F6" t="s">
        <v>44</v>
      </c>
      <c r="G6">
        <f>66/4.4</f>
        <v>14.999999999999998</v>
      </c>
      <c r="I6" t="s">
        <v>27</v>
      </c>
      <c r="J6">
        <v>1180</v>
      </c>
      <c r="K6">
        <v>7</v>
      </c>
      <c r="L6">
        <f t="shared" si="2"/>
        <v>8260</v>
      </c>
      <c r="M6" s="2"/>
      <c r="O6" t="s">
        <v>39</v>
      </c>
      <c r="P6" t="s">
        <v>40</v>
      </c>
    </row>
    <row r="7" spans="1:16" x14ac:dyDescent="0.25">
      <c r="A7" s="3" t="s">
        <v>9</v>
      </c>
      <c r="B7" s="3">
        <v>5880</v>
      </c>
      <c r="C7">
        <f t="shared" si="0"/>
        <v>2352</v>
      </c>
      <c r="D7">
        <f t="shared" si="1"/>
        <v>3528</v>
      </c>
      <c r="F7" t="s">
        <v>24</v>
      </c>
      <c r="L7" s="1">
        <f>SUM(L4:L6)</f>
        <v>13600</v>
      </c>
      <c r="M7" s="1"/>
      <c r="N7">
        <f>SUM(N4:N6)</f>
        <v>2921</v>
      </c>
      <c r="O7">
        <f>L7/N7</f>
        <v>4.655939746662102</v>
      </c>
      <c r="P7">
        <f>O7*(1-P5)</f>
        <v>0.83806915439917862</v>
      </c>
    </row>
    <row r="8" spans="1:16" x14ac:dyDescent="0.25">
      <c r="A8" s="3" t="s">
        <v>10</v>
      </c>
      <c r="B8" s="3">
        <v>6110</v>
      </c>
      <c r="C8">
        <f t="shared" si="0"/>
        <v>2444</v>
      </c>
      <c r="D8">
        <f t="shared" si="1"/>
        <v>3666</v>
      </c>
      <c r="F8" t="s">
        <v>48</v>
      </c>
    </row>
    <row r="9" spans="1:16" x14ac:dyDescent="0.25">
      <c r="A9" s="3" t="s">
        <v>11</v>
      </c>
      <c r="B9" s="3">
        <v>5930</v>
      </c>
      <c r="C9">
        <f t="shared" si="0"/>
        <v>2372</v>
      </c>
      <c r="D9">
        <f t="shared" si="1"/>
        <v>3558</v>
      </c>
    </row>
    <row r="10" spans="1:16" x14ac:dyDescent="0.25">
      <c r="A10" s="3" t="s">
        <v>12</v>
      </c>
      <c r="B10" s="3">
        <v>6040</v>
      </c>
      <c r="C10">
        <f t="shared" si="0"/>
        <v>2416</v>
      </c>
      <c r="D10">
        <f t="shared" si="1"/>
        <v>3624</v>
      </c>
      <c r="I10" t="s">
        <v>53</v>
      </c>
    </row>
    <row r="11" spans="1:16" x14ac:dyDescent="0.25">
      <c r="A11" s="3" t="s">
        <v>13</v>
      </c>
      <c r="B11" s="3">
        <v>5760</v>
      </c>
      <c r="C11">
        <f t="shared" si="0"/>
        <v>2304</v>
      </c>
      <c r="D11">
        <f t="shared" si="1"/>
        <v>3456</v>
      </c>
      <c r="J11" t="s">
        <v>49</v>
      </c>
      <c r="K11" t="s">
        <v>50</v>
      </c>
      <c r="N11" t="s">
        <v>51</v>
      </c>
    </row>
    <row r="12" spans="1:16" x14ac:dyDescent="0.25">
      <c r="A12" s="3" t="s">
        <v>14</v>
      </c>
      <c r="B12" s="3">
        <v>4950</v>
      </c>
      <c r="C12">
        <f t="shared" si="0"/>
        <v>1980</v>
      </c>
      <c r="D12">
        <f t="shared" si="1"/>
        <v>2970</v>
      </c>
      <c r="I12" t="s">
        <v>41</v>
      </c>
      <c r="J12">
        <v>55</v>
      </c>
      <c r="K12">
        <f>(2*8*4)+(2*8*4)</f>
        <v>128</v>
      </c>
      <c r="L12">
        <f>J12*K12</f>
        <v>7040</v>
      </c>
      <c r="N12">
        <f>(2*8*4)+(2*8*2)</f>
        <v>96</v>
      </c>
    </row>
    <row r="13" spans="1:16" x14ac:dyDescent="0.25">
      <c r="A13" s="3" t="s">
        <v>15</v>
      </c>
      <c r="B13" s="3">
        <v>4100</v>
      </c>
      <c r="C13">
        <f t="shared" si="0"/>
        <v>1640</v>
      </c>
      <c r="D13">
        <f t="shared" si="1"/>
        <v>2460</v>
      </c>
      <c r="I13" t="s">
        <v>42</v>
      </c>
      <c r="J13">
        <v>21</v>
      </c>
      <c r="K13">
        <v>21</v>
      </c>
      <c r="L13">
        <f t="shared" ref="L13:L14" si="3">J13*K13</f>
        <v>441</v>
      </c>
    </row>
    <row r="14" spans="1:16" x14ac:dyDescent="0.25">
      <c r="A14" s="3" t="s">
        <v>16</v>
      </c>
      <c r="B14" s="3">
        <v>2970</v>
      </c>
      <c r="C14">
        <f t="shared" si="0"/>
        <v>1188</v>
      </c>
      <c r="D14">
        <f t="shared" si="1"/>
        <v>1782</v>
      </c>
      <c r="I14" t="s">
        <v>43</v>
      </c>
      <c r="J14">
        <v>1</v>
      </c>
      <c r="K14">
        <v>92</v>
      </c>
      <c r="L14">
        <f t="shared" si="3"/>
        <v>92</v>
      </c>
    </row>
    <row r="15" spans="1:16" x14ac:dyDescent="0.25">
      <c r="A15" s="2" t="s">
        <v>17</v>
      </c>
      <c r="B15" s="2">
        <v>2560</v>
      </c>
      <c r="C15">
        <f t="shared" si="0"/>
        <v>1024</v>
      </c>
      <c r="D15">
        <f t="shared" si="1"/>
        <v>1536</v>
      </c>
      <c r="L15">
        <f>SUM(L12:L14)</f>
        <v>7573</v>
      </c>
    </row>
    <row r="16" spans="1:16" x14ac:dyDescent="0.25">
      <c r="B16">
        <f>SUM(B4:B15)</f>
        <v>55350</v>
      </c>
      <c r="C16">
        <f t="shared" si="0"/>
        <v>22140</v>
      </c>
      <c r="D16">
        <f>B16*$D$3</f>
        <v>33210</v>
      </c>
    </row>
    <row r="18" spans="1:2" x14ac:dyDescent="0.25">
      <c r="A18" t="s">
        <v>34</v>
      </c>
    </row>
    <row r="19" spans="1:2" x14ac:dyDescent="0.25">
      <c r="A19" t="s">
        <v>19</v>
      </c>
      <c r="B19">
        <f>6*8</f>
        <v>48</v>
      </c>
    </row>
    <row r="20" spans="1:2" x14ac:dyDescent="0.25">
      <c r="A20" t="s">
        <v>20</v>
      </c>
      <c r="B20">
        <v>0.47</v>
      </c>
    </row>
    <row r="21" spans="1:2" x14ac:dyDescent="0.25">
      <c r="B21">
        <f>B19*B20</f>
        <v>22.56</v>
      </c>
    </row>
    <row r="24" spans="1:2" x14ac:dyDescent="0.25">
      <c r="A24" t="s">
        <v>35</v>
      </c>
    </row>
    <row r="27" spans="1:2" x14ac:dyDescent="0.25"/>
    <row r="28" spans="1:2" x14ac:dyDescent="0.25"/>
    <row r="29" spans="1:2" x14ac:dyDescent="0.25"/>
    <row r="31" spans="1:2" x14ac:dyDescent="0.25"/>
    <row r="33" spans="1:11" x14ac:dyDescent="0.25">
      <c r="C33" t="s">
        <v>46</v>
      </c>
      <c r="F33" t="s">
        <v>47</v>
      </c>
      <c r="K33" t="s">
        <v>45</v>
      </c>
    </row>
    <row r="34" spans="1:11" x14ac:dyDescent="0.25">
      <c r="A34" t="s">
        <v>30</v>
      </c>
      <c r="B34" t="s">
        <v>32</v>
      </c>
      <c r="C34">
        <v>33.5</v>
      </c>
      <c r="D34">
        <v>4.0999999999999996</v>
      </c>
      <c r="F34">
        <v>37.5</v>
      </c>
      <c r="G34">
        <v>7.6</v>
      </c>
      <c r="I34">
        <v>4</v>
      </c>
      <c r="K34">
        <v>4.2</v>
      </c>
    </row>
    <row r="35" spans="1:11" x14ac:dyDescent="0.25">
      <c r="A35" t="s">
        <v>31</v>
      </c>
      <c r="B35" t="s">
        <v>33</v>
      </c>
      <c r="C35">
        <v>56.4</v>
      </c>
      <c r="D35">
        <v>4.4000000000000004</v>
      </c>
      <c r="F35">
        <v>50.4</v>
      </c>
      <c r="G35">
        <v>6.3</v>
      </c>
      <c r="I35">
        <v>1</v>
      </c>
      <c r="K35">
        <v>7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Materiales</vt:lpstr>
      <vt:lpstr>Datos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2022-04-13T22:41:59Z</dcterms:modified>
</cp:coreProperties>
</file>